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mis\Documents\"/>
    </mc:Choice>
  </mc:AlternateContent>
  <bookViews>
    <workbookView xWindow="0" yWindow="0" windowWidth="0" windowHeight="0"/>
  </bookViews>
  <sheets>
    <sheet name="Rekapitulace stavby" sheetId="1" r:id="rId1"/>
    <sheet name="24_005(1) - Enviromentál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'24_005(1) - Enviromentáln...'!$C$125:$K$138</definedName>
    <definedName name="_xlnm.Print_Area" localSheetId="1">'24_005(1) - Enviromentáln...'!$C$4:$J$76,'24_005(1) - Enviromentáln...'!$C$115:$J$138</definedName>
    <definedName name="_xlnm.Print_Titles" localSheetId="1">'24_005(1) - Enviromentáln...'!$125:$125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3"/>
  <c r="J122"/>
  <c r="F122"/>
  <c r="F120"/>
  <c r="E118"/>
  <c r="BI107"/>
  <c r="BH107"/>
  <c r="BG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0"/>
  <c r="J89"/>
  <c r="F89"/>
  <c r="F87"/>
  <c r="E85"/>
  <c r="J16"/>
  <c r="E16"/>
  <c r="F123"/>
  <c r="J15"/>
  <c r="J10"/>
  <c r="J120"/>
  <c i="1" r="L90"/>
  <c r="AM90"/>
  <c r="AM89"/>
  <c r="L89"/>
  <c r="AM87"/>
  <c r="L87"/>
  <c r="L85"/>
  <c r="L84"/>
  <c i="2" r="BK136"/>
  <c i="1" r="AS94"/>
  <c i="2" r="J136"/>
  <c r="J129"/>
  <c r="BK129"/>
  <c r="BK131"/>
  <c r="BK138"/>
  <c r="J134"/>
  <c r="BK130"/>
  <c r="BK134"/>
  <c r="J128"/>
  <c r="J130"/>
  <c r="BK128"/>
  <c r="BK137"/>
  <c r="J138"/>
  <c r="J137"/>
  <c r="J131"/>
  <c l="1" r="BK127"/>
  <c r="T127"/>
  <c r="BK135"/>
  <c r="J135"/>
  <c r="J98"/>
  <c r="R127"/>
  <c r="P135"/>
  <c r="P132"/>
  <c r="T135"/>
  <c r="T132"/>
  <c r="P127"/>
  <c r="R135"/>
  <c r="R132"/>
  <c r="BK133"/>
  <c r="J133"/>
  <c r="J97"/>
  <c r="J87"/>
  <c r="F90"/>
  <c r="BE136"/>
  <c r="BE138"/>
  <c r="BE128"/>
  <c r="BE129"/>
  <c r="BE131"/>
  <c r="BE134"/>
  <c r="BE137"/>
  <c r="BE130"/>
  <c r="F36"/>
  <c i="1" r="BC95"/>
  <c r="BC94"/>
  <c r="W32"/>
  <c i="2" r="F35"/>
  <c i="1" r="BB95"/>
  <c r="BB94"/>
  <c r="W31"/>
  <c i="2" r="F37"/>
  <c i="1" r="BD95"/>
  <c r="BD94"/>
  <c r="W33"/>
  <c i="2" l="1" r="P126"/>
  <c i="1" r="AU95"/>
  <c i="2" r="R126"/>
  <c r="T126"/>
  <c r="J127"/>
  <c r="J95"/>
  <c r="BK132"/>
  <c r="J132"/>
  <c r="J96"/>
  <c i="1" r="AU94"/>
  <c i="2" r="F33"/>
  <c i="1" r="AZ95"/>
  <c r="AZ94"/>
  <c r="AV94"/>
  <c r="AK29"/>
  <c r="AY94"/>
  <c r="AX94"/>
  <c i="2" r="J33"/>
  <c i="1" r="AV95"/>
  <c i="2" l="1" r="BK126"/>
  <c r="J126"/>
  <c r="J94"/>
  <c r="J28"/>
  <c r="J107"/>
  <c r="J101"/>
  <c r="J29"/>
  <c i="1" r="W29"/>
  <c i="2" l="1" r="BF107"/>
  <c r="J30"/>
  <c i="1" r="AG95"/>
  <c r="AG94"/>
  <c r="AK26"/>
  <c i="2" r="J109"/>
  <c r="J34"/>
  <c i="1" r="AW95"/>
  <c i="2" l="1" r="J39"/>
  <c i="1" r="AT95"/>
  <c r="AN95"/>
  <c i="2" r="F34"/>
  <c i="1" r="BA95"/>
  <c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<sst xmlns="http://schemas.openxmlformats.org/spreadsheetml/2006/main">
  <si>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</si>
  <si>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</si>
  <si>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</si>
  <si>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</si>
  <si>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</si>
  <si>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{c15581f1-4ba5-4908-922d-e60e11121a10}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</si>
  <si>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</si>
  <si>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</si>
  <si>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</si>
  <si>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</si>
  <si>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</si>
  <si>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</si>
  <si>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</si>
  <si>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</si>
  <si>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24_005(1)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</si>
  <si>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</si>
  <si>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</si>
  <si>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Enviromentální učebna Ekocentrum ( Rekapitulace objektů )</t>
  </si>
  <si>
    <t>KSO:</t>
  </si>
  <si>
    <t>CC-CZ:</t>
  </si>
  <si>
    <t>Místo:</t>
  </si>
  <si>
    <t>Klášterní 1418, 363 01 Ostrov</t>
  </si>
  <si>
    <t>Datum:</t>
  </si>
  <si>
    <t>19. 4. 2024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</si>
  <si>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</si>
  <si>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</si>
  <si>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</si>
  <si>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</si>
  <si>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</si>
  <si>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</si>
  <si>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</si>
  <si>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</si>
  <si>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</si>
  <si>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FJ atelier</t>
  </si>
  <si>
    <t>True</t>
  </si>
  <si>
    <t>Zpracovatel:</t>
  </si>
  <si>
    <t>87260492</t>
  </si>
  <si>
    <t>Michal Jung</t>
  </si>
  <si>
    <t>CZ7912032227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</si>
  <si>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</si>
  <si>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</si>
  <si>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</si>
  <si>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</si>
  <si>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</si>
  <si>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</si>
  <si>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</si>
  <si>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</si>
  <si>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</si>
  <si>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</si>
  <si>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</si>
  <si>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</si>
  <si>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</si>
  <si>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</si>
  <si>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</si>
  <si>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</si>
  <si>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</si>
  <si>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</si>
  <si>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</si>
  <si>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</si>
  <si>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</si>
  <si>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</si>
  <si>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</si>
  <si>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</si>
  <si>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</si>
  <si>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</si>
  <si>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</si>
  <si>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</si>
  <si>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</si>
  <si>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</si>
  <si>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</si>
  <si>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</si>
  <si>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</si>
  <si>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</si>
  <si>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</si>
  <si>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</si>
  <si>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</si>
  <si>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</si>
  <si>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</si>
  <si>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</si>
  <si>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</si>
  <si>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</si>
  <si>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</si>
  <si>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</si>
  <si>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</si>
  <si>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</si>
  <si>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</si>
  <si>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</si>
  <si>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</si>
  <si>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</si>
  <si>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</si>
  <si>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</si>
  <si>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</si>
  <si>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</si>
  <si>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</si>
  <si>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</si>
  <si>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</si>
  <si>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OST - Rekapitulace objektů</t>
  </si>
  <si>
    <t>VRN - Vedlejší rozpočtové náklady - SO-01</t>
  </si>
  <si>
    <t xml:space="preserve">    VRN1 - Průzkumné, geodetické a projektové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</si>
  <si>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</si>
  <si>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</si>
  <si>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</si>
  <si>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</si>
  <si>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</si>
  <si>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</si>
  <si>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</si>
  <si>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</si>
  <si>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</si>
  <si>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</si>
  <si>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</si>
  <si>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</si>
  <si>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</si>
  <si>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</si>
  <si>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</si>
  <si>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</si>
  <si>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</si>
  <si>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</si>
  <si>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</si>
  <si>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</si>
  <si>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</si>
  <si>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</si>
  <si>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</si>
  <si>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</si>
  <si>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</si>
  <si>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Rekapitulace objektů</t>
  </si>
  <si>
    <t>4</t>
  </si>
  <si>
    <t>ROZPOCET</t>
  </si>
  <si>
    <t>K</t>
  </si>
  <si>
    <t>SO 01</t>
  </si>
  <si>
    <t>Pavilon enviromentální výchovy</t>
  </si>
  <si>
    <t>kpl</t>
  </si>
  <si>
    <t>512</t>
  </si>
  <si>
    <t>1779803019</t>
  </si>
  <si>
    <t>9</t>
  </si>
  <si>
    <t>SO 01_A</t>
  </si>
  <si>
    <t>Doplnění zárubní</t>
  </si>
  <si>
    <t>338697304</t>
  </si>
  <si>
    <t>SO 02</t>
  </si>
  <si>
    <t>Tepelné čerpadlo</t>
  </si>
  <si>
    <t>-450397569</t>
  </si>
  <si>
    <t>3</t>
  </si>
  <si>
    <t>SO 03</t>
  </si>
  <si>
    <t>Solární ostrovní systém</t>
  </si>
  <si>
    <t>-900073839</t>
  </si>
  <si>
    <t>Vedlejší rozpočtové náklady - SO-01</t>
  </si>
  <si>
    <t>5</t>
  </si>
  <si>
    <t>VRN1</t>
  </si>
  <si>
    <t>Průzkumné, geodetické a projektové práce</t>
  </si>
  <si>
    <t>010001000</t>
  </si>
  <si>
    <t>…</t>
  </si>
  <si>
    <t>1024</t>
  </si>
  <si>
    <t>-1168666565</t>
  </si>
  <si>
    <t>VRN3</t>
  </si>
  <si>
    <t>6</t>
  </si>
  <si>
    <t>030001000</t>
  </si>
  <si>
    <t>-787278296</t>
  </si>
  <si>
    <t>7</t>
  </si>
  <si>
    <t>034103000</t>
  </si>
  <si>
    <t>Oplocení staveniště</t>
  </si>
  <si>
    <t>1331887848</t>
  </si>
  <si>
    <t>8</t>
  </si>
  <si>
    <t>034503000</t>
  </si>
  <si>
    <t>Informační tabule na staveništi</t>
  </si>
  <si>
    <t>-719103930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</si>
</sst>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36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38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53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54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55</v>
      </c>
      <c r="AI60" s="39"/>
      <c r="AJ60" s="39"/>
      <c r="AK60" s="39"/>
      <c r="AL60" s="39"/>
      <c r="AM60" s="61" t="s">
        <v>56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57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58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55</v>
      </c>
      <c r="AI75" s="39"/>
      <c r="AJ75" s="39"/>
      <c r="AK75" s="39"/>
      <c r="AL75" s="39"/>
      <c r="AM75" s="61" t="s">
        <v>56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24_005(1)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Enviromentální učebna Ekocentrum ( Rekapitulace objektů )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Klášterní 1418, 363 01 Ostrov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19. 4. 2024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FJ atelier</v>
      </c>
      <c r="AN89" s="68"/>
      <c r="AO89" s="68"/>
      <c r="AP89" s="68"/>
      <c r="AQ89" s="37"/>
      <c r="AR89" s="41"/>
      <c r="AS89" s="78" t="s">
        <v>60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Michal Jung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61</v>
      </c>
      <c r="D92" s="91"/>
      <c r="E92" s="91"/>
      <c r="F92" s="91"/>
      <c r="G92" s="91"/>
      <c r="H92" s="92"/>
      <c r="I92" s="93" t="s">
        <v>62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63</v>
      </c>
      <c r="AH92" s="91"/>
      <c r="AI92" s="91"/>
      <c r="AJ92" s="91"/>
      <c r="AK92" s="91"/>
      <c r="AL92" s="91"/>
      <c r="AM92" s="91"/>
      <c r="AN92" s="93" t="s">
        <v>64</v>
      </c>
      <c r="AO92" s="91"/>
      <c r="AP92" s="95"/>
      <c r="AQ92" s="96" t="s">
        <v>65</v>
      </c>
      <c r="AR92" s="41"/>
      <c r="AS92" s="97" t="s">
        <v>66</v>
      </c>
      <c r="AT92" s="98" t="s">
        <v>67</v>
      </c>
      <c r="AU92" s="98" t="s">
        <v>68</v>
      </c>
      <c r="AV92" s="98" t="s">
        <v>69</v>
      </c>
      <c r="AW92" s="98" t="s">
        <v>70</v>
      </c>
      <c r="AX92" s="98" t="s">
        <v>71</v>
      </c>
      <c r="AY92" s="98" t="s">
        <v>72</v>
      </c>
      <c r="AZ92" s="98" t="s">
        <v>73</v>
      </c>
      <c r="BA92" s="98" t="s">
        <v>74</v>
      </c>
      <c r="BB92" s="98" t="s">
        <v>75</v>
      </c>
      <c r="BC92" s="98" t="s">
        <v>76</v>
      </c>
      <c r="BD92" s="99" t="s">
        <v>77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79</v>
      </c>
      <c r="BT94" s="114" t="s">
        <v>80</v>
      </c>
      <c r="BV94" s="114" t="s">
        <v>81</v>
      </c>
      <c r="BW94" s="114" t="s">
        <v>5</v>
      </c>
      <c r="BX94" s="114" t="s">
        <v>82</v>
      </c>
      <c r="CL94" s="114" t="s">
        <v>1</v>
      </c>
    </row>
    <row r="95" s="7" customFormat="1" ht="24.75" customHeight="1">
      <c r="A95" s="115" t="s">
        <v>83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'24_005(1) - Enviromentáln...'!J30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'24_005(1) - Enviromentáln...'!P126</f>
        <v>0</v>
      </c>
      <c r="AV95" s="124">
        <f>'24_005(1) - Enviromentáln...'!J33</f>
        <v>0</v>
      </c>
      <c r="AW95" s="124">
        <f>'24_005(1) - Enviromentáln...'!J34</f>
        <v>0</v>
      </c>
      <c r="AX95" s="124">
        <f>'24_005(1) - Enviromentáln...'!J35</f>
        <v>0</v>
      </c>
      <c r="AY95" s="124">
        <f>'24_005(1) - Enviromentáln...'!J36</f>
        <v>0</v>
      </c>
      <c r="AZ95" s="124">
        <f>'24_005(1) - Enviromentáln...'!F33</f>
        <v>0</v>
      </c>
      <c r="BA95" s="124">
        <f>'24_005(1) - Enviromentáln...'!F34</f>
        <v>0</v>
      </c>
      <c r="BB95" s="124">
        <f>'24_005(1) - Enviromentáln...'!F35</f>
        <v>0</v>
      </c>
      <c r="BC95" s="124">
        <f>'24_005(1) - Enviromentáln...'!F36</f>
        <v>0</v>
      </c>
      <c r="BD95" s="126">
        <f>'24_005(1) - Enviromentáln...'!F37</f>
        <v>0</v>
      </c>
      <c r="BE95" s="7"/>
      <c r="BT95" s="127" t="s">
        <v>85</v>
      </c>
      <c r="BU95" s="127" t="s">
        <v>86</v>
      </c>
      <c r="BV95" s="127" t="s">
        <v>81</v>
      </c>
      <c r="BW95" s="127" t="s">
        <v>5</v>
      </c>
      <c r="BX95" s="127" t="s">
        <v>82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Z6gz2X5e1VHiDO10M0VuxvOAIgqVixdtvQima782Of2EMr0FhtwZYZlItlklmZM6byGcgio53ystZF1UP+Osmg==" hashValue="uDfVzFpskzCN8pgy2jXhVadEVmWU2IdDnYujQMY5/CZPrqfzTSkCLf8oXbc2O3xEVkBXivvXpoVU5+oLEEDvH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_005(1) - Enviromentál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87</v>
      </c>
    </row>
    <row r="4" s="1" customFormat="1" ht="24.96" customHeight="1">
      <c r="B4" s="17"/>
      <c r="D4" s="130" t="s">
        <v>88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19. 4. 2024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26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27</v>
      </c>
      <c r="F13" s="35"/>
      <c r="G13" s="35"/>
      <c r="H13" s="35"/>
      <c r="I13" s="132" t="s">
        <v>28</v>
      </c>
      <c r="J13" s="134" t="s">
        <v>29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30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28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32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33</v>
      </c>
      <c r="F19" s="35"/>
      <c r="G19" s="35"/>
      <c r="H19" s="35"/>
      <c r="I19" s="132" t="s">
        <v>28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35</v>
      </c>
      <c r="E21" s="35"/>
      <c r="F21" s="35"/>
      <c r="G21" s="35"/>
      <c r="H21" s="35"/>
      <c r="I21" s="132" t="s">
        <v>25</v>
      </c>
      <c r="J21" s="134" t="s">
        <v>36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37</v>
      </c>
      <c r="F22" s="35"/>
      <c r="G22" s="35"/>
      <c r="H22" s="35"/>
      <c r="I22" s="132" t="s">
        <v>28</v>
      </c>
      <c r="J22" s="134" t="s">
        <v>38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39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89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90</v>
      </c>
      <c r="E29" s="35"/>
      <c r="F29" s="35"/>
      <c r="G29" s="35"/>
      <c r="H29" s="35"/>
      <c r="I29" s="35"/>
      <c r="J29" s="141">
        <f>J101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40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42</v>
      </c>
      <c r="G32" s="35"/>
      <c r="H32" s="35"/>
      <c r="I32" s="145" t="s">
        <v>41</v>
      </c>
      <c r="J32" s="145" t="s">
        <v>43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44</v>
      </c>
      <c r="E33" s="132" t="s">
        <v>45</v>
      </c>
      <c r="F33" s="147">
        <f>ROUND((SUM(BE101:BE108) + SUM(BE126:BE138)),  2)</f>
        <v>0</v>
      </c>
      <c r="G33" s="35"/>
      <c r="H33" s="35"/>
      <c r="I33" s="148">
        <v>0.20999999999999999</v>
      </c>
      <c r="J33" s="147">
        <f>ROUND(((SUM(BE101:BE108) + SUM(BE126:BE138))*I33),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46</v>
      </c>
      <c r="F34" s="147">
        <f>ROUND((SUM(BF101:BF108) + SUM(BF126:BF138)),  2)</f>
        <v>0</v>
      </c>
      <c r="G34" s="35"/>
      <c r="H34" s="35"/>
      <c r="I34" s="148">
        <v>0.12</v>
      </c>
      <c r="J34" s="147">
        <f>ROUND(((SUM(BF101:BF108) + SUM(BF126:BF138))*I34),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47">
        <f>ROUND((SUM(BG101:BG108) + SUM(BG126:BG138)),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48</v>
      </c>
      <c r="F36" s="147">
        <f>ROUND((SUM(BH101:BH108) + SUM(BH126:BH138)),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49</v>
      </c>
      <c r="F37" s="147">
        <f>ROUND((SUM(BI101:BI108) + SUM(BI126:BI138)),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53</v>
      </c>
      <c r="E50" s="157"/>
      <c r="F50" s="157"/>
      <c r="G50" s="156" t="s">
        <v>54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55</v>
      </c>
      <c r="E61" s="159"/>
      <c r="F61" s="160" t="s">
        <v>56</v>
      </c>
      <c r="G61" s="158" t="s">
        <v>55</v>
      </c>
      <c r="H61" s="159"/>
      <c r="I61" s="159"/>
      <c r="J61" s="161" t="s">
        <v>56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57</v>
      </c>
      <c r="E65" s="162"/>
      <c r="F65" s="162"/>
      <c r="G65" s="156" t="s">
        <v>58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55</v>
      </c>
      <c r="E76" s="159"/>
      <c r="F76" s="160" t="s">
        <v>56</v>
      </c>
      <c r="G76" s="158" t="s">
        <v>55</v>
      </c>
      <c r="H76" s="159"/>
      <c r="I76" s="159"/>
      <c r="J76" s="161" t="s">
        <v>56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73" t="str">
        <f>E7</f>
        <v>Enviromentální učebna Ekocentrum ( Rekapitulace objektů )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2" customHeight="1">
      <c r="A87" s="35"/>
      <c r="B87" s="36"/>
      <c r="C87" s="29" t="s">
        <v>20</v>
      </c>
      <c r="D87" s="37"/>
      <c r="E87" s="37"/>
      <c r="F87" s="24" t="str">
        <f>F10</f>
        <v>Klášterní 1418, 363 01 Ostrov</v>
      </c>
      <c r="G87" s="37"/>
      <c r="H87" s="37"/>
      <c r="I87" s="29" t="s">
        <v>22</v>
      </c>
      <c r="J87" s="76" t="str">
        <f>IF(J10="","",J10)</f>
        <v>19. 4. 2024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Město Ostrov</v>
      </c>
      <c r="G89" s="37"/>
      <c r="H89" s="37"/>
      <c r="I89" s="29" t="s">
        <v>32</v>
      </c>
      <c r="J89" s="33" t="str">
        <f>E19</f>
        <v>FJ atelier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5.15" customHeight="1">
      <c r="A90" s="35"/>
      <c r="B90" s="36"/>
      <c r="C90" s="29" t="s">
        <v>30</v>
      </c>
      <c r="D90" s="37"/>
      <c r="E90" s="37"/>
      <c r="F90" s="24" t="str">
        <f>IF(E16="","",E16)</f>
        <v>Vyplň údaj</v>
      </c>
      <c r="G90" s="37"/>
      <c r="H90" s="37"/>
      <c r="I90" s="29" t="s">
        <v>35</v>
      </c>
      <c r="J90" s="33" t="str">
        <f>E22</f>
        <v>Michal Jung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29.28" customHeight="1">
      <c r="A92" s="35"/>
      <c r="B92" s="36"/>
      <c r="C92" s="167" t="s">
        <v>92</v>
      </c>
      <c r="D92" s="168"/>
      <c r="E92" s="168"/>
      <c r="F92" s="168"/>
      <c r="G92" s="168"/>
      <c r="H92" s="168"/>
      <c r="I92" s="168"/>
      <c r="J92" s="169" t="s">
        <v>93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2.8" customHeight="1">
      <c r="A94" s="35"/>
      <c r="B94" s="36"/>
      <c r="C94" s="170" t="s">
        <v>94</v>
      </c>
      <c r="D94" s="37"/>
      <c r="E94" s="37"/>
      <c r="F94" s="37"/>
      <c r="G94" s="37"/>
      <c r="H94" s="37"/>
      <c r="I94" s="37"/>
      <c r="J94" s="107">
        <f>J126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95</v>
      </c>
    </row>
    <row r="95" hidden="1" s="9" customFormat="1" ht="24.96" customHeight="1">
      <c r="A95" s="9"/>
      <c r="B95" s="171"/>
      <c r="C95" s="172"/>
      <c r="D95" s="173" t="s">
        <v>96</v>
      </c>
      <c r="E95" s="174"/>
      <c r="F95" s="174"/>
      <c r="G95" s="174"/>
      <c r="H95" s="174"/>
      <c r="I95" s="174"/>
      <c r="J95" s="175">
        <f>J127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9" customFormat="1" ht="24.96" customHeight="1">
      <c r="A96" s="9"/>
      <c r="B96" s="171"/>
      <c r="C96" s="172"/>
      <c r="D96" s="173" t="s">
        <v>97</v>
      </c>
      <c r="E96" s="174"/>
      <c r="F96" s="174"/>
      <c r="G96" s="174"/>
      <c r="H96" s="174"/>
      <c r="I96" s="174"/>
      <c r="J96" s="175">
        <f>J132</f>
        <v>0</v>
      </c>
      <c r="K96" s="172"/>
      <c r="L96" s="176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J133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7"/>
      <c r="C98" s="178"/>
      <c r="D98" s="179" t="s">
        <v>99</v>
      </c>
      <c r="E98" s="180"/>
      <c r="F98" s="180"/>
      <c r="G98" s="180"/>
      <c r="H98" s="180"/>
      <c r="I98" s="180"/>
      <c r="J98" s="181">
        <f>J135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29.28" customHeight="1">
      <c r="A101" s="35"/>
      <c r="B101" s="36"/>
      <c r="C101" s="170" t="s">
        <v>100</v>
      </c>
      <c r="D101" s="37"/>
      <c r="E101" s="37"/>
      <c r="F101" s="37"/>
      <c r="G101" s="37"/>
      <c r="H101" s="37"/>
      <c r="I101" s="37"/>
      <c r="J101" s="183">
        <f>ROUND(J102 + J103 + J104 + J105 + J106 + J107,2)</f>
        <v>0</v>
      </c>
      <c r="K101" s="37"/>
      <c r="L101" s="60"/>
      <c r="N101" s="184" t="s">
        <v>44</v>
      </c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18" customHeight="1">
      <c r="A102" s="35"/>
      <c r="B102" s="36"/>
      <c r="C102" s="37"/>
      <c r="D102" s="185" t="s">
        <v>101</v>
      </c>
      <c r="E102" s="186"/>
      <c r="F102" s="186"/>
      <c r="G102" s="37"/>
      <c r="H102" s="37"/>
      <c r="I102" s="37"/>
      <c r="J102" s="187">
        <v>0</v>
      </c>
      <c r="K102" s="37"/>
      <c r="L102" s="188"/>
      <c r="M102" s="189"/>
      <c r="N102" s="190" t="s">
        <v>46</v>
      </c>
      <c r="O102" s="189"/>
      <c r="P102" s="189"/>
      <c r="Q102" s="189"/>
      <c r="R102" s="189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92" t="s">
        <v>102</v>
      </c>
      <c r="AZ102" s="189"/>
      <c r="BA102" s="189"/>
      <c r="BB102" s="189"/>
      <c r="BC102" s="189"/>
      <c r="BD102" s="189"/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2" t="s">
        <v>87</v>
      </c>
      <c r="BK102" s="189"/>
      <c r="BL102" s="189"/>
      <c r="BM102" s="189"/>
    </row>
    <row r="103" hidden="1" s="2" customFormat="1" ht="18" customHeight="1">
      <c r="A103" s="35"/>
      <c r="B103" s="36"/>
      <c r="C103" s="37"/>
      <c r="D103" s="185" t="s">
        <v>103</v>
      </c>
      <c r="E103" s="186"/>
      <c r="F103" s="186"/>
      <c r="G103" s="37"/>
      <c r="H103" s="37"/>
      <c r="I103" s="37"/>
      <c r="J103" s="187">
        <v>0</v>
      </c>
      <c r="K103" s="37"/>
      <c r="L103" s="188"/>
      <c r="M103" s="189"/>
      <c r="N103" s="190" t="s">
        <v>46</v>
      </c>
      <c r="O103" s="189"/>
      <c r="P103" s="189"/>
      <c r="Q103" s="189"/>
      <c r="R103" s="189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92" t="s">
        <v>102</v>
      </c>
      <c r="AZ103" s="189"/>
      <c r="BA103" s="189"/>
      <c r="BB103" s="189"/>
      <c r="BC103" s="189"/>
      <c r="BD103" s="189"/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2" t="s">
        <v>87</v>
      </c>
      <c r="BK103" s="189"/>
      <c r="BL103" s="189"/>
      <c r="BM103" s="189"/>
    </row>
    <row r="104" hidden="1" s="2" customFormat="1" ht="18" customHeight="1">
      <c r="A104" s="35"/>
      <c r="B104" s="36"/>
      <c r="C104" s="37"/>
      <c r="D104" s="185" t="s">
        <v>104</v>
      </c>
      <c r="E104" s="186"/>
      <c r="F104" s="186"/>
      <c r="G104" s="37"/>
      <c r="H104" s="37"/>
      <c r="I104" s="37"/>
      <c r="J104" s="187">
        <v>0</v>
      </c>
      <c r="K104" s="37"/>
      <c r="L104" s="188"/>
      <c r="M104" s="189"/>
      <c r="N104" s="190" t="s">
        <v>46</v>
      </c>
      <c r="O104" s="189"/>
      <c r="P104" s="189"/>
      <c r="Q104" s="189"/>
      <c r="R104" s="189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92" t="s">
        <v>102</v>
      </c>
      <c r="AZ104" s="189"/>
      <c r="BA104" s="189"/>
      <c r="BB104" s="189"/>
      <c r="BC104" s="189"/>
      <c r="BD104" s="189"/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2" t="s">
        <v>87</v>
      </c>
      <c r="BK104" s="189"/>
      <c r="BL104" s="189"/>
      <c r="BM104" s="189"/>
    </row>
    <row r="105" hidden="1" s="2" customFormat="1" ht="18" customHeight="1">
      <c r="A105" s="35"/>
      <c r="B105" s="36"/>
      <c r="C105" s="37"/>
      <c r="D105" s="185" t="s">
        <v>105</v>
      </c>
      <c r="E105" s="186"/>
      <c r="F105" s="186"/>
      <c r="G105" s="37"/>
      <c r="H105" s="37"/>
      <c r="I105" s="37"/>
      <c r="J105" s="187">
        <v>0</v>
      </c>
      <c r="K105" s="37"/>
      <c r="L105" s="188"/>
      <c r="M105" s="189"/>
      <c r="N105" s="190" t="s">
        <v>46</v>
      </c>
      <c r="O105" s="189"/>
      <c r="P105" s="189"/>
      <c r="Q105" s="189"/>
      <c r="R105" s="189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92" t="s">
        <v>102</v>
      </c>
      <c r="AZ105" s="189"/>
      <c r="BA105" s="189"/>
      <c r="BB105" s="189"/>
      <c r="BC105" s="189"/>
      <c r="BD105" s="189"/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2" t="s">
        <v>87</v>
      </c>
      <c r="BK105" s="189"/>
      <c r="BL105" s="189"/>
      <c r="BM105" s="189"/>
    </row>
    <row r="106" hidden="1" s="2" customFormat="1" ht="18" customHeight="1">
      <c r="A106" s="35"/>
      <c r="B106" s="36"/>
      <c r="C106" s="37"/>
      <c r="D106" s="185" t="s">
        <v>106</v>
      </c>
      <c r="E106" s="186"/>
      <c r="F106" s="186"/>
      <c r="G106" s="37"/>
      <c r="H106" s="37"/>
      <c r="I106" s="37"/>
      <c r="J106" s="187">
        <v>0</v>
      </c>
      <c r="K106" s="37"/>
      <c r="L106" s="188"/>
      <c r="M106" s="189"/>
      <c r="N106" s="190" t="s">
        <v>46</v>
      </c>
      <c r="O106" s="189"/>
      <c r="P106" s="189"/>
      <c r="Q106" s="189"/>
      <c r="R106" s="189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92" t="s">
        <v>102</v>
      </c>
      <c r="AZ106" s="189"/>
      <c r="BA106" s="189"/>
      <c r="BB106" s="189"/>
      <c r="BC106" s="189"/>
      <c r="BD106" s="189"/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2" t="s">
        <v>87</v>
      </c>
      <c r="BK106" s="189"/>
      <c r="BL106" s="189"/>
      <c r="BM106" s="189"/>
    </row>
    <row r="107" hidden="1" s="2" customFormat="1" ht="18" customHeight="1">
      <c r="A107" s="35"/>
      <c r="B107" s="36"/>
      <c r="C107" s="37"/>
      <c r="D107" s="186" t="s">
        <v>107</v>
      </c>
      <c r="E107" s="37"/>
      <c r="F107" s="37"/>
      <c r="G107" s="37"/>
      <c r="H107" s="37"/>
      <c r="I107" s="37"/>
      <c r="J107" s="187">
        <f>ROUND(J28*T107,2)</f>
        <v>0</v>
      </c>
      <c r="K107" s="37"/>
      <c r="L107" s="188"/>
      <c r="M107" s="189"/>
      <c r="N107" s="190" t="s">
        <v>46</v>
      </c>
      <c r="O107" s="189"/>
      <c r="P107" s="189"/>
      <c r="Q107" s="189"/>
      <c r="R107" s="189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92" t="s">
        <v>108</v>
      </c>
      <c r="AZ107" s="189"/>
      <c r="BA107" s="189"/>
      <c r="BB107" s="189"/>
      <c r="BC107" s="189"/>
      <c r="BD107" s="189"/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2" t="s">
        <v>87</v>
      </c>
      <c r="BK107" s="189"/>
      <c r="BL107" s="189"/>
      <c r="BM107" s="189"/>
    </row>
    <row r="108" hidden="1" s="2" customForma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29.28" customHeight="1">
      <c r="A109" s="35"/>
      <c r="B109" s="36"/>
      <c r="C109" s="194" t="s">
        <v>109</v>
      </c>
      <c r="D109" s="168"/>
      <c r="E109" s="168"/>
      <c r="F109" s="168"/>
      <c r="G109" s="168"/>
      <c r="H109" s="168"/>
      <c r="I109" s="168"/>
      <c r="J109" s="195">
        <f>ROUND(J94+J101,2)</f>
        <v>0</v>
      </c>
      <c r="K109" s="168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110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E7</f>
        <v>Enviromentální učebna Ekocentrum ( Rekapitulace objektů )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F10</f>
        <v>Klášterní 1418, 363 01 Ostrov</v>
      </c>
      <c r="G120" s="37"/>
      <c r="H120" s="37"/>
      <c r="I120" s="29" t="s">
        <v>22</v>
      </c>
      <c r="J120" s="76" t="str">
        <f>IF(J10="","",J10)</f>
        <v>19. 4. 2024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E13</f>
        <v>Město Ostrov</v>
      </c>
      <c r="G122" s="37"/>
      <c r="H122" s="37"/>
      <c r="I122" s="29" t="s">
        <v>32</v>
      </c>
      <c r="J122" s="33" t="str">
        <f>E19</f>
        <v>FJ atelier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30</v>
      </c>
      <c r="D123" s="37"/>
      <c r="E123" s="37"/>
      <c r="F123" s="24" t="str">
        <f>IF(E16="","",E16)</f>
        <v>Vyplň údaj</v>
      </c>
      <c r="G123" s="37"/>
      <c r="H123" s="37"/>
      <c r="I123" s="29" t="s">
        <v>35</v>
      </c>
      <c r="J123" s="33" t="str">
        <f>E22</f>
        <v>Michal Jung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111</v>
      </c>
      <c r="D125" s="199" t="s">
        <v>65</v>
      </c>
      <c r="E125" s="199" t="s">
        <v>61</v>
      </c>
      <c r="F125" s="199" t="s">
        <v>62</v>
      </c>
      <c r="G125" s="199" t="s">
        <v>112</v>
      </c>
      <c r="H125" s="199" t="s">
        <v>113</v>
      </c>
      <c r="I125" s="199" t="s">
        <v>114</v>
      </c>
      <c r="J125" s="200" t="s">
        <v>93</v>
      </c>
      <c r="K125" s="201" t="s">
        <v>115</v>
      </c>
      <c r="L125" s="202"/>
      <c r="M125" s="97" t="s">
        <v>1</v>
      </c>
      <c r="N125" s="98" t="s">
        <v>44</v>
      </c>
      <c r="O125" s="98" t="s">
        <v>116</v>
      </c>
      <c r="P125" s="98" t="s">
        <v>117</v>
      </c>
      <c r="Q125" s="98" t="s">
        <v>118</v>
      </c>
      <c r="R125" s="98" t="s">
        <v>119</v>
      </c>
      <c r="S125" s="98" t="s">
        <v>120</v>
      </c>
      <c r="T125" s="99" t="s">
        <v>121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122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P127+P132</f>
        <v>0</v>
      </c>
      <c r="Q126" s="101"/>
      <c r="R126" s="205">
        <f>R127+R132</f>
        <v>0</v>
      </c>
      <c r="S126" s="101"/>
      <c r="T126" s="206">
        <f>T127+T132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79</v>
      </c>
      <c r="AU126" s="14" t="s">
        <v>95</v>
      </c>
      <c r="BK126" s="207">
        <f>BK127+BK132</f>
        <v>0</v>
      </c>
    </row>
    <row r="127" s="12" customFormat="1" ht="25.92" customHeight="1">
      <c r="A127" s="12"/>
      <c r="B127" s="208"/>
      <c r="C127" s="209"/>
      <c r="D127" s="210" t="s">
        <v>79</v>
      </c>
      <c r="E127" s="211" t="s">
        <v>123</v>
      </c>
      <c r="F127" s="211" t="s">
        <v>124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SUM(P128:P131)</f>
        <v>0</v>
      </c>
      <c r="Q127" s="216"/>
      <c r="R127" s="217">
        <f>SUM(R128:R131)</f>
        <v>0</v>
      </c>
      <c r="S127" s="216"/>
      <c r="T127" s="21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125</v>
      </c>
      <c r="AT127" s="220" t="s">
        <v>79</v>
      </c>
      <c r="AU127" s="220" t="s">
        <v>80</v>
      </c>
      <c r="AY127" s="219" t="s">
        <v>126</v>
      </c>
      <c r="BK127" s="221">
        <f>SUM(BK128:BK131)</f>
        <v>0</v>
      </c>
    </row>
    <row r="128" s="2" customFormat="1" ht="16.5" customHeight="1">
      <c r="A128" s="35"/>
      <c r="B128" s="36"/>
      <c r="C128" s="222" t="s">
        <v>85</v>
      </c>
      <c r="D128" s="222" t="s">
        <v>127</v>
      </c>
      <c r="E128" s="223" t="s">
        <v>128</v>
      </c>
      <c r="F128" s="224" t="s">
        <v>129</v>
      </c>
      <c r="G128" s="225" t="s">
        <v>130</v>
      </c>
      <c r="H128" s="226">
        <v>1</v>
      </c>
      <c r="I128" s="227"/>
      <c r="J128" s="228">
        <f>ROUND(I128*H128,2)</f>
        <v>0</v>
      </c>
      <c r="K128" s="229"/>
      <c r="L128" s="41"/>
      <c r="M128" s="230" t="s">
        <v>1</v>
      </c>
      <c r="N128" s="231" t="s">
        <v>45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131</v>
      </c>
      <c r="AT128" s="234" t="s">
        <v>127</v>
      </c>
      <c r="AU128" s="234" t="s">
        <v>85</v>
      </c>
      <c r="AY128" s="14" t="s">
        <v>126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85</v>
      </c>
      <c r="BK128" s="235">
        <f>ROUND(I128*H128,2)</f>
        <v>0</v>
      </c>
      <c r="BL128" s="14" t="s">
        <v>131</v>
      </c>
      <c r="BM128" s="234" t="s">
        <v>132</v>
      </c>
    </row>
    <row r="129" s="2" customFormat="1" ht="16.5" customHeight="1">
      <c r="A129" s="35"/>
      <c r="B129" s="36"/>
      <c r="C129" s="222" t="s">
        <v>133</v>
      </c>
      <c r="D129" s="222" t="s">
        <v>127</v>
      </c>
      <c r="E129" s="223" t="s">
        <v>134</v>
      </c>
      <c r="F129" s="224" t="s">
        <v>135</v>
      </c>
      <c r="G129" s="225" t="s">
        <v>130</v>
      </c>
      <c r="H129" s="226">
        <v>1</v>
      </c>
      <c r="I129" s="227"/>
      <c r="J129" s="228">
        <f>ROUND(I129*H129,2)</f>
        <v>0</v>
      </c>
      <c r="K129" s="229"/>
      <c r="L129" s="41"/>
      <c r="M129" s="230" t="s">
        <v>1</v>
      </c>
      <c r="N129" s="231" t="s">
        <v>45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131</v>
      </c>
      <c r="AT129" s="234" t="s">
        <v>127</v>
      </c>
      <c r="AU129" s="234" t="s">
        <v>85</v>
      </c>
      <c r="AY129" s="14" t="s">
        <v>126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85</v>
      </c>
      <c r="BK129" s="235">
        <f>ROUND(I129*H129,2)</f>
        <v>0</v>
      </c>
      <c r="BL129" s="14" t="s">
        <v>131</v>
      </c>
      <c r="BM129" s="234" t="s">
        <v>136</v>
      </c>
    </row>
    <row r="130" s="2" customFormat="1" ht="16.5" customHeight="1">
      <c r="A130" s="35"/>
      <c r="B130" s="36"/>
      <c r="C130" s="222" t="s">
        <v>87</v>
      </c>
      <c r="D130" s="222" t="s">
        <v>127</v>
      </c>
      <c r="E130" s="223" t="s">
        <v>137</v>
      </c>
      <c r="F130" s="224" t="s">
        <v>138</v>
      </c>
      <c r="G130" s="225" t="s">
        <v>130</v>
      </c>
      <c r="H130" s="226">
        <v>1</v>
      </c>
      <c r="I130" s="227"/>
      <c r="J130" s="228">
        <f>ROUND(I130*H130,2)</f>
        <v>0</v>
      </c>
      <c r="K130" s="229"/>
      <c r="L130" s="41"/>
      <c r="M130" s="230" t="s">
        <v>1</v>
      </c>
      <c r="N130" s="231" t="s">
        <v>45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131</v>
      </c>
      <c r="AT130" s="234" t="s">
        <v>127</v>
      </c>
      <c r="AU130" s="234" t="s">
        <v>85</v>
      </c>
      <c r="AY130" s="14" t="s">
        <v>126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85</v>
      </c>
      <c r="BK130" s="235">
        <f>ROUND(I130*H130,2)</f>
        <v>0</v>
      </c>
      <c r="BL130" s="14" t="s">
        <v>131</v>
      </c>
      <c r="BM130" s="234" t="s">
        <v>139</v>
      </c>
    </row>
    <row r="131" s="2" customFormat="1" ht="16.5" customHeight="1">
      <c r="A131" s="35"/>
      <c r="B131" s="36"/>
      <c r="C131" s="222" t="s">
        <v>140</v>
      </c>
      <c r="D131" s="222" t="s">
        <v>127</v>
      </c>
      <c r="E131" s="223" t="s">
        <v>141</v>
      </c>
      <c r="F131" s="224" t="s">
        <v>142</v>
      </c>
      <c r="G131" s="225" t="s">
        <v>130</v>
      </c>
      <c r="H131" s="226">
        <v>1</v>
      </c>
      <c r="I131" s="227"/>
      <c r="J131" s="228">
        <f>ROUND(I131*H131,2)</f>
        <v>0</v>
      </c>
      <c r="K131" s="229"/>
      <c r="L131" s="41"/>
      <c r="M131" s="230" t="s">
        <v>1</v>
      </c>
      <c r="N131" s="231" t="s">
        <v>45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131</v>
      </c>
      <c r="AT131" s="234" t="s">
        <v>127</v>
      </c>
      <c r="AU131" s="234" t="s">
        <v>85</v>
      </c>
      <c r="AY131" s="14" t="s">
        <v>126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85</v>
      </c>
      <c r="BK131" s="235">
        <f>ROUND(I131*H131,2)</f>
        <v>0</v>
      </c>
      <c r="BL131" s="14" t="s">
        <v>131</v>
      </c>
      <c r="BM131" s="234" t="s">
        <v>143</v>
      </c>
    </row>
    <row r="132" s="12" customFormat="1" ht="25.92" customHeight="1">
      <c r="A132" s="12"/>
      <c r="B132" s="208"/>
      <c r="C132" s="209"/>
      <c r="D132" s="210" t="s">
        <v>79</v>
      </c>
      <c r="E132" s="211" t="s">
        <v>102</v>
      </c>
      <c r="F132" s="211" t="s">
        <v>144</v>
      </c>
      <c r="G132" s="209"/>
      <c r="H132" s="209"/>
      <c r="I132" s="212"/>
      <c r="J132" s="213">
        <f>BK132</f>
        <v>0</v>
      </c>
      <c r="K132" s="209"/>
      <c r="L132" s="214"/>
      <c r="M132" s="215"/>
      <c r="N132" s="216"/>
      <c r="O132" s="216"/>
      <c r="P132" s="217">
        <f>P133+P135</f>
        <v>0</v>
      </c>
      <c r="Q132" s="216"/>
      <c r="R132" s="217">
        <f>R133+R135</f>
        <v>0</v>
      </c>
      <c r="S132" s="216"/>
      <c r="T132" s="218">
        <f>T133+T135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9" t="s">
        <v>145</v>
      </c>
      <c r="AT132" s="220" t="s">
        <v>79</v>
      </c>
      <c r="AU132" s="220" t="s">
        <v>80</v>
      </c>
      <c r="AY132" s="219" t="s">
        <v>126</v>
      </c>
      <c r="BK132" s="221">
        <f>BK133+BK135</f>
        <v>0</v>
      </c>
    </row>
    <row r="133" s="12" customFormat="1" ht="22.8" customHeight="1">
      <c r="A133" s="12"/>
      <c r="B133" s="208"/>
      <c r="C133" s="209"/>
      <c r="D133" s="210" t="s">
        <v>79</v>
      </c>
      <c r="E133" s="236" t="s">
        <v>146</v>
      </c>
      <c r="F133" s="236" t="s">
        <v>147</v>
      </c>
      <c r="G133" s="209"/>
      <c r="H133" s="209"/>
      <c r="I133" s="212"/>
      <c r="J133" s="237">
        <f>BK133</f>
        <v>0</v>
      </c>
      <c r="K133" s="209"/>
      <c r="L133" s="214"/>
      <c r="M133" s="215"/>
      <c r="N133" s="216"/>
      <c r="O133" s="216"/>
      <c r="P133" s="217">
        <f>P134</f>
        <v>0</v>
      </c>
      <c r="Q133" s="216"/>
      <c r="R133" s="217">
        <f>R134</f>
        <v>0</v>
      </c>
      <c r="S133" s="216"/>
      <c r="T133" s="218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9" t="s">
        <v>145</v>
      </c>
      <c r="AT133" s="220" t="s">
        <v>79</v>
      </c>
      <c r="AU133" s="220" t="s">
        <v>85</v>
      </c>
      <c r="AY133" s="219" t="s">
        <v>126</v>
      </c>
      <c r="BK133" s="221">
        <f>BK134</f>
        <v>0</v>
      </c>
    </row>
    <row r="134" s="2" customFormat="1" ht="16.5" customHeight="1">
      <c r="A134" s="35"/>
      <c r="B134" s="36"/>
      <c r="C134" s="222" t="s">
        <v>145</v>
      </c>
      <c r="D134" s="222" t="s">
        <v>127</v>
      </c>
      <c r="E134" s="223" t="s">
        <v>148</v>
      </c>
      <c r="F134" s="224" t="s">
        <v>147</v>
      </c>
      <c r="G134" s="225" t="s">
        <v>149</v>
      </c>
      <c r="H134" s="226">
        <v>1</v>
      </c>
      <c r="I134" s="227"/>
      <c r="J134" s="228">
        <f>ROUND(I134*H134,2)</f>
        <v>0</v>
      </c>
      <c r="K134" s="229"/>
      <c r="L134" s="41"/>
      <c r="M134" s="230" t="s">
        <v>1</v>
      </c>
      <c r="N134" s="231" t="s">
        <v>45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150</v>
      </c>
      <c r="AT134" s="234" t="s">
        <v>127</v>
      </c>
      <c r="AU134" s="234" t="s">
        <v>87</v>
      </c>
      <c r="AY134" s="14" t="s">
        <v>126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85</v>
      </c>
      <c r="BK134" s="235">
        <f>ROUND(I134*H134,2)</f>
        <v>0</v>
      </c>
      <c r="BL134" s="14" t="s">
        <v>150</v>
      </c>
      <c r="BM134" s="234" t="s">
        <v>151</v>
      </c>
    </row>
    <row r="135" s="12" customFormat="1" ht="22.8" customHeight="1">
      <c r="A135" s="12"/>
      <c r="B135" s="208"/>
      <c r="C135" s="209"/>
      <c r="D135" s="210" t="s">
        <v>79</v>
      </c>
      <c r="E135" s="236" t="s">
        <v>152</v>
      </c>
      <c r="F135" s="236" t="s">
        <v>101</v>
      </c>
      <c r="G135" s="209"/>
      <c r="H135" s="209"/>
      <c r="I135" s="212"/>
      <c r="J135" s="237">
        <f>BK135</f>
        <v>0</v>
      </c>
      <c r="K135" s="209"/>
      <c r="L135" s="214"/>
      <c r="M135" s="215"/>
      <c r="N135" s="216"/>
      <c r="O135" s="216"/>
      <c r="P135" s="217">
        <f>SUM(P136:P138)</f>
        <v>0</v>
      </c>
      <c r="Q135" s="216"/>
      <c r="R135" s="217">
        <f>SUM(R136:R138)</f>
        <v>0</v>
      </c>
      <c r="S135" s="216"/>
      <c r="T135" s="218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9" t="s">
        <v>145</v>
      </c>
      <c r="AT135" s="220" t="s">
        <v>79</v>
      </c>
      <c r="AU135" s="220" t="s">
        <v>85</v>
      </c>
      <c r="AY135" s="219" t="s">
        <v>126</v>
      </c>
      <c r="BK135" s="221">
        <f>SUM(BK136:BK138)</f>
        <v>0</v>
      </c>
    </row>
    <row r="136" s="2" customFormat="1" ht="16.5" customHeight="1">
      <c r="A136" s="35"/>
      <c r="B136" s="36"/>
      <c r="C136" s="222" t="s">
        <v>153</v>
      </c>
      <c r="D136" s="222" t="s">
        <v>127</v>
      </c>
      <c r="E136" s="223" t="s">
        <v>154</v>
      </c>
      <c r="F136" s="224" t="s">
        <v>101</v>
      </c>
      <c r="G136" s="225" t="s">
        <v>149</v>
      </c>
      <c r="H136" s="226">
        <v>1</v>
      </c>
      <c r="I136" s="227"/>
      <c r="J136" s="228">
        <f>ROUND(I136*H136,2)</f>
        <v>0</v>
      </c>
      <c r="K136" s="229"/>
      <c r="L136" s="41"/>
      <c r="M136" s="230" t="s">
        <v>1</v>
      </c>
      <c r="N136" s="231" t="s">
        <v>45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150</v>
      </c>
      <c r="AT136" s="234" t="s">
        <v>127</v>
      </c>
      <c r="AU136" s="234" t="s">
        <v>87</v>
      </c>
      <c r="AY136" s="14" t="s">
        <v>126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85</v>
      </c>
      <c r="BK136" s="235">
        <f>ROUND(I136*H136,2)</f>
        <v>0</v>
      </c>
      <c r="BL136" s="14" t="s">
        <v>150</v>
      </c>
      <c r="BM136" s="234" t="s">
        <v>155</v>
      </c>
    </row>
    <row r="137" s="2" customFormat="1" ht="16.5" customHeight="1">
      <c r="A137" s="35"/>
      <c r="B137" s="36"/>
      <c r="C137" s="222" t="s">
        <v>156</v>
      </c>
      <c r="D137" s="222" t="s">
        <v>127</v>
      </c>
      <c r="E137" s="223" t="s">
        <v>157</v>
      </c>
      <c r="F137" s="224" t="s">
        <v>158</v>
      </c>
      <c r="G137" s="225" t="s">
        <v>149</v>
      </c>
      <c r="H137" s="226">
        <v>1</v>
      </c>
      <c r="I137" s="227"/>
      <c r="J137" s="228">
        <f>ROUND(I137*H137,2)</f>
        <v>0</v>
      </c>
      <c r="K137" s="229"/>
      <c r="L137" s="41"/>
      <c r="M137" s="230" t="s">
        <v>1</v>
      </c>
      <c r="N137" s="231" t="s">
        <v>45</v>
      </c>
      <c r="O137" s="88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4" t="s">
        <v>150</v>
      </c>
      <c r="AT137" s="234" t="s">
        <v>127</v>
      </c>
      <c r="AU137" s="234" t="s">
        <v>87</v>
      </c>
      <c r="AY137" s="14" t="s">
        <v>126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4" t="s">
        <v>85</v>
      </c>
      <c r="BK137" s="235">
        <f>ROUND(I137*H137,2)</f>
        <v>0</v>
      </c>
      <c r="BL137" s="14" t="s">
        <v>150</v>
      </c>
      <c r="BM137" s="234" t="s">
        <v>159</v>
      </c>
    </row>
    <row r="138" s="2" customFormat="1" ht="16.5" customHeight="1">
      <c r="A138" s="35"/>
      <c r="B138" s="36"/>
      <c r="C138" s="222" t="s">
        <v>160</v>
      </c>
      <c r="D138" s="222" t="s">
        <v>127</v>
      </c>
      <c r="E138" s="223" t="s">
        <v>161</v>
      </c>
      <c r="F138" s="224" t="s">
        <v>162</v>
      </c>
      <c r="G138" s="225" t="s">
        <v>149</v>
      </c>
      <c r="H138" s="226">
        <v>1</v>
      </c>
      <c r="I138" s="227"/>
      <c r="J138" s="228">
        <f>ROUND(I138*H138,2)</f>
        <v>0</v>
      </c>
      <c r="K138" s="229"/>
      <c r="L138" s="41"/>
      <c r="M138" s="238" t="s">
        <v>1</v>
      </c>
      <c r="N138" s="239" t="s">
        <v>45</v>
      </c>
      <c r="O138" s="240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150</v>
      </c>
      <c r="AT138" s="234" t="s">
        <v>127</v>
      </c>
      <c r="AU138" s="234" t="s">
        <v>87</v>
      </c>
      <c r="AY138" s="14" t="s">
        <v>126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85</v>
      </c>
      <c r="BK138" s="235">
        <f>ROUND(I138*H138,2)</f>
        <v>0</v>
      </c>
      <c r="BL138" s="14" t="s">
        <v>150</v>
      </c>
      <c r="BM138" s="234" t="s">
        <v>163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LoqYLqFSlBxUd7rlV3sr1qnRhR90DbhMOo13JpR6pulXicB+v1owxr25jxBTj3j8wyrLtK1AgafbQp5S9uCmcg==" hashValue="WIjopWn5J7l/nztRF8RAMcRV4TATeCbl0YGn8jT9L8LA7JNK0pOmTbxQ0Yfsp4TfmnvjbvU1qCdloNgnlKOGpw==" algorithmName="SHA-512" password="CC35"/>
  <autoFilter ref="C125:K138"/>
  <mergeCells count="11">
    <mergeCell ref="E7:H7"/>
    <mergeCell ref="E16:H16"/>
    <mergeCell ref="E25:H25"/>
    <mergeCell ref="E85:H85"/>
    <mergeCell ref="D102:F102"/>
    <mergeCell ref="D103:F103"/>
    <mergeCell ref="D104:F104"/>
    <mergeCell ref="D105:F105"/>
    <mergeCell ref="D106:F10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A40D57-4648-4BF0-95C3-7CC5DCB091E8}"/>
</file>

<file path=customXml/itemProps2.xml><?xml version="1.0" encoding="utf-8"?>
<ds:datastoreItem xmlns:ds="http://schemas.openxmlformats.org/officeDocument/2006/customXml" ds:itemID="{629F0A7D-6BA6-41F9-8F49-40F75B9A9CC6}"/>
</file>

<file path=customXml/itemProps3.xml><?xml version="1.0" encoding="utf-8"?>
<ds:datastoreItem xmlns:ds="http://schemas.openxmlformats.org/officeDocument/2006/customXml" ds:itemID="{46519E14-8B51-48CF-9111-C4A13882E93E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OMIS-KROSS\omis</dc:creator>
  <cp:lastModifiedBy>OMIS-KROSS\omis</cp:lastModifiedBy>
  <dcterms:created xsi:type="dcterms:W3CDTF">2025-12-31T12:26:12Z</dcterms:created>
  <dcterms:modified xsi:type="dcterms:W3CDTF">2025-12-31T12:26:13Z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